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55" windowHeight="8700"/>
  </bookViews>
  <sheets>
    <sheet name="Sheet1" sheetId="1" r:id="rId1"/>
    <sheet name="Sheet2" sheetId="2" r:id="rId2"/>
    <sheet name="Sheet3" sheetId="3" r:id="rId3"/>
  </sheets>
  <definedNames>
    <definedName name="alfa">Sheet1!$B$2</definedName>
    <definedName name="D">Sheet1!$E$4</definedName>
    <definedName name="dt">Sheet1!$E$9</definedName>
    <definedName name="dx">Sheet1!$E$6</definedName>
    <definedName name="w">Sheet1!$B$8</definedName>
  </definedNames>
  <calcPr calcId="124519"/>
</workbook>
</file>

<file path=xl/calcChain.xml><?xml version="1.0" encoding="utf-8"?>
<calcChain xmlns="http://schemas.openxmlformats.org/spreadsheetml/2006/main">
  <c r="E7" i="1"/>
  <c r="E5"/>
  <c r="E8" s="1"/>
  <c r="B4"/>
  <c r="B7"/>
  <c r="B5"/>
  <c r="C13" l="1"/>
  <c r="C14" s="1"/>
  <c r="B31" l="1"/>
  <c r="B32" s="1"/>
  <c r="B33" s="1"/>
  <c r="B34" s="1"/>
  <c r="B35" s="1"/>
  <c r="B36" s="1"/>
  <c r="C31"/>
  <c r="C15"/>
  <c r="C16" s="1"/>
  <c r="C17" s="1"/>
  <c r="D31"/>
  <c r="C32" l="1"/>
  <c r="C33" s="1"/>
  <c r="C34" s="1"/>
  <c r="C35" s="1"/>
  <c r="C36" s="1"/>
  <c r="E31"/>
  <c r="D32" l="1"/>
  <c r="D33" s="1"/>
  <c r="D34" s="1"/>
  <c r="D35" s="1"/>
  <c r="D36" s="1"/>
  <c r="F31"/>
  <c r="C18"/>
  <c r="E32" l="1"/>
  <c r="E33" s="1"/>
  <c r="E34" s="1"/>
  <c r="E35" s="1"/>
  <c r="E36" s="1"/>
  <c r="G31"/>
  <c r="C19"/>
  <c r="F32" l="1"/>
  <c r="F33" s="1"/>
  <c r="F34" s="1"/>
  <c r="F35" s="1"/>
  <c r="F36" s="1"/>
  <c r="H31"/>
  <c r="C20"/>
  <c r="G32" l="1"/>
  <c r="G33" s="1"/>
  <c r="G34" s="1"/>
  <c r="G35" s="1"/>
  <c r="G36" s="1"/>
  <c r="I31"/>
  <c r="C21"/>
  <c r="H32" l="1"/>
  <c r="H33" s="1"/>
  <c r="H34" s="1"/>
  <c r="H35" s="1"/>
  <c r="H36" s="1"/>
  <c r="J31"/>
  <c r="C22"/>
  <c r="I32" l="1"/>
  <c r="I33" s="1"/>
  <c r="I34" s="1"/>
  <c r="I35" s="1"/>
  <c r="I36" s="1"/>
  <c r="C23"/>
  <c r="C24" s="1"/>
  <c r="C25" s="1"/>
  <c r="C26" s="1"/>
  <c r="K31"/>
  <c r="K32" l="1"/>
  <c r="K33" s="1"/>
  <c r="K34" s="1"/>
  <c r="K35" s="1"/>
  <c r="K36" s="1"/>
  <c r="J32"/>
  <c r="J33" s="1"/>
  <c r="J34" s="1"/>
  <c r="J35" s="1"/>
  <c r="J36" s="1"/>
</calcChain>
</file>

<file path=xl/sharedStrings.xml><?xml version="1.0" encoding="utf-8"?>
<sst xmlns="http://schemas.openxmlformats.org/spreadsheetml/2006/main" count="18" uniqueCount="17">
  <si>
    <t>α</t>
  </si>
  <si>
    <t>Q [l/s]</t>
  </si>
  <si>
    <t>K [1/s]</t>
  </si>
  <si>
    <t>D [m]</t>
  </si>
  <si>
    <t>Δx [m]</t>
  </si>
  <si>
    <t>O [m]</t>
  </si>
  <si>
    <t>V [l]</t>
  </si>
  <si>
    <t>W [mg/s]</t>
  </si>
  <si>
    <t>Δt [s]</t>
  </si>
  <si>
    <t>Ks [m/s]</t>
  </si>
  <si>
    <t>x [m]</t>
  </si>
  <si>
    <t>c [mg/l]</t>
  </si>
  <si>
    <t>t [s]</t>
  </si>
  <si>
    <r>
      <t>c</t>
    </r>
    <r>
      <rPr>
        <b/>
        <vertAlign val="subscript"/>
        <sz val="11"/>
        <rFont val="Calibri"/>
        <family val="2"/>
        <scheme val="minor"/>
      </rPr>
      <t xml:space="preserve">0 </t>
    </r>
    <r>
      <rPr>
        <b/>
        <sz val="11"/>
        <rFont val="Calibri"/>
        <family val="2"/>
        <scheme val="minor"/>
      </rPr>
      <t>[mg/l]</t>
    </r>
  </si>
  <si>
    <r>
      <t>A [m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]</t>
    </r>
  </si>
  <si>
    <t>Rastojanje na kom koncentracija hlora opadne ispod 0,2 mg/l iznosi 13.5 km.</t>
  </si>
  <si>
    <t>Vreme koje protekne do trenutka kada se na rastojanju od 9.5 km od mernog mesta promeni koncentracija hlora rastvorenog u vodi iznosi 50 min.</t>
  </si>
</sst>
</file>

<file path=xl/styles.xml><?xml version="1.0" encoding="utf-8"?>
<styleSheet xmlns="http://schemas.openxmlformats.org/spreadsheetml/2006/main">
  <numFmts count="4">
    <numFmt numFmtId="164" formatCode="0.00000"/>
    <numFmt numFmtId="168" formatCode="0.0000"/>
    <numFmt numFmtId="169" formatCode="0.000"/>
    <numFmt numFmtId="170" formatCode="0.0"/>
  </numFmts>
  <fonts count="7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168" fontId="1" fillId="0" borderId="1" xfId="0" applyNumberFormat="1" applyFont="1" applyBorder="1" applyAlignment="1">
      <alignment horizont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8" fontId="1" fillId="0" borderId="11" xfId="0" applyNumberFormat="1" applyFont="1" applyBorder="1" applyAlignment="1">
      <alignment horizontal="center"/>
    </xf>
    <xf numFmtId="168" fontId="1" fillId="0" borderId="12" xfId="0" applyNumberFormat="1" applyFont="1" applyBorder="1" applyAlignment="1">
      <alignment horizontal="center"/>
    </xf>
    <xf numFmtId="168" fontId="1" fillId="0" borderId="13" xfId="0" applyNumberFormat="1" applyFont="1" applyBorder="1" applyAlignment="1">
      <alignment horizontal="center"/>
    </xf>
    <xf numFmtId="168" fontId="1" fillId="0" borderId="14" xfId="0" applyNumberFormat="1" applyFont="1" applyBorder="1" applyAlignment="1">
      <alignment horizontal="center"/>
    </xf>
    <xf numFmtId="168" fontId="1" fillId="0" borderId="15" xfId="0" applyNumberFormat="1" applyFont="1" applyBorder="1" applyAlignment="1">
      <alignment horizontal="center"/>
    </xf>
    <xf numFmtId="168" fontId="1" fillId="0" borderId="16" xfId="0" applyNumberFormat="1" applyFont="1" applyBorder="1" applyAlignment="1">
      <alignment horizontal="center"/>
    </xf>
    <xf numFmtId="168" fontId="1" fillId="0" borderId="17" xfId="0" applyNumberFormat="1" applyFont="1" applyBorder="1" applyAlignment="1">
      <alignment horizontal="center"/>
    </xf>
    <xf numFmtId="168" fontId="1" fillId="0" borderId="18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70" fontId="1" fillId="0" borderId="5" xfId="0" applyNumberFormat="1" applyFont="1" applyBorder="1" applyAlignment="1">
      <alignment horizontal="center"/>
    </xf>
    <xf numFmtId="170" fontId="1" fillId="0" borderId="6" xfId="0" applyNumberFormat="1" applyFont="1" applyBorder="1" applyAlignment="1">
      <alignment horizontal="center"/>
    </xf>
    <xf numFmtId="170" fontId="1" fillId="0" borderId="7" xfId="0" applyNumberFormat="1" applyFont="1" applyBorder="1" applyAlignment="1">
      <alignment horizontal="center"/>
    </xf>
    <xf numFmtId="169" fontId="1" fillId="0" borderId="6" xfId="0" applyNumberFormat="1" applyFont="1" applyBorder="1" applyAlignment="1">
      <alignment horizontal="center"/>
    </xf>
    <xf numFmtId="11" fontId="1" fillId="0" borderId="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68" fontId="1" fillId="0" borderId="15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168" fontId="1" fillId="0" borderId="1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8"/>
  <sheetViews>
    <sheetView tabSelected="1" workbookViewId="0">
      <selection activeCell="D2" sqref="D2"/>
    </sheetView>
  </sheetViews>
  <sheetFormatPr defaultRowHeight="12.75"/>
  <cols>
    <col min="1" max="1" width="9.28515625" bestFit="1" customWidth="1"/>
    <col min="2" max="2" width="12.5703125" bestFit="1" customWidth="1"/>
    <col min="3" max="4" width="9.28515625" bestFit="1" customWidth="1"/>
    <col min="5" max="5" width="10.42578125" bestFit="1" customWidth="1"/>
    <col min="6" max="7" width="9.28515625" bestFit="1" customWidth="1"/>
    <col min="8" max="8" width="9.7109375" bestFit="1" customWidth="1"/>
    <col min="9" max="9" width="9.140625" customWidth="1"/>
    <col min="10" max="11" width="9.28515625" bestFit="1" customWidth="1"/>
  </cols>
  <sheetData>
    <row r="1" spans="1:14" ht="15.75" thickBot="1">
      <c r="L1" s="2"/>
      <c r="M1" s="2"/>
      <c r="N1" s="2"/>
    </row>
    <row r="2" spans="1:14" ht="16.5" thickTop="1" thickBot="1">
      <c r="A2" s="40" t="s">
        <v>0</v>
      </c>
      <c r="B2" s="16">
        <v>6.8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6.5" thickTop="1" thickBot="1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thickTop="1">
      <c r="A4" s="25" t="s">
        <v>1</v>
      </c>
      <c r="B4" s="17">
        <f>alfa+300</f>
        <v>306.8</v>
      </c>
      <c r="C4" s="2"/>
      <c r="D4" s="25" t="s">
        <v>3</v>
      </c>
      <c r="E4" s="5">
        <v>1</v>
      </c>
      <c r="F4" s="2"/>
      <c r="G4" s="2"/>
      <c r="H4" s="2"/>
      <c r="I4" s="2"/>
      <c r="J4" s="2"/>
      <c r="K4" s="2"/>
      <c r="L4" s="2"/>
      <c r="M4" s="2"/>
      <c r="N4" s="2"/>
    </row>
    <row r="5" spans="1:14" ht="17.25">
      <c r="A5" s="26" t="s">
        <v>2</v>
      </c>
      <c r="B5" s="21">
        <f>1/86400</f>
        <v>1.1574074074074073E-5</v>
      </c>
      <c r="C5" s="2"/>
      <c r="D5" s="26" t="s">
        <v>14</v>
      </c>
      <c r="E5" s="20">
        <f>(D^2)*PI()/4</f>
        <v>0.78539816339744828</v>
      </c>
      <c r="F5" s="2"/>
      <c r="G5" s="2"/>
      <c r="H5" s="2"/>
      <c r="I5" s="2"/>
      <c r="J5" s="2"/>
      <c r="K5" s="2"/>
      <c r="L5" s="2"/>
      <c r="M5" s="2"/>
      <c r="N5" s="2"/>
    </row>
    <row r="6" spans="1:14" ht="18">
      <c r="A6" s="26" t="s">
        <v>13</v>
      </c>
      <c r="B6" s="18">
        <v>0.3</v>
      </c>
      <c r="C6" s="2"/>
      <c r="D6" s="26" t="s">
        <v>4</v>
      </c>
      <c r="E6" s="6">
        <v>1000</v>
      </c>
      <c r="F6" s="2"/>
      <c r="G6" s="2"/>
      <c r="H6" s="2"/>
      <c r="I6" s="2"/>
      <c r="J6" s="2"/>
      <c r="K6" s="2"/>
      <c r="L6" s="2"/>
      <c r="M6" s="2"/>
      <c r="N6" s="2"/>
    </row>
    <row r="7" spans="1:14" ht="15">
      <c r="A7" s="26" t="s">
        <v>9</v>
      </c>
      <c r="B7" s="21">
        <f>0.2/86400</f>
        <v>2.3148148148148148E-6</v>
      </c>
      <c r="C7" s="2"/>
      <c r="D7" s="26" t="s">
        <v>5</v>
      </c>
      <c r="E7" s="20">
        <f>D*PI()</f>
        <v>3.1415926535897931</v>
      </c>
      <c r="F7" s="2"/>
      <c r="G7" s="2"/>
      <c r="H7" s="2"/>
      <c r="I7" s="2"/>
      <c r="J7" s="2"/>
      <c r="K7" s="2"/>
      <c r="L7" s="2"/>
      <c r="M7" s="2"/>
      <c r="N7" s="2"/>
    </row>
    <row r="8" spans="1:14" ht="15.75" thickBot="1">
      <c r="A8" s="27" t="s">
        <v>7</v>
      </c>
      <c r="B8" s="19">
        <v>100</v>
      </c>
      <c r="C8" s="2"/>
      <c r="D8" s="26" t="s">
        <v>6</v>
      </c>
      <c r="E8" s="18">
        <f>$E$5*dx*1000</f>
        <v>785398.16339744825</v>
      </c>
      <c r="F8" s="2"/>
      <c r="G8" s="2"/>
      <c r="H8" s="2"/>
      <c r="I8" s="2"/>
      <c r="J8" s="2"/>
      <c r="K8" s="2"/>
      <c r="L8" s="2"/>
      <c r="M8" s="2"/>
      <c r="N8" s="2"/>
    </row>
    <row r="9" spans="1:14" ht="16.5" thickTop="1" thickBot="1">
      <c r="C9" s="2"/>
      <c r="D9" s="27" t="s">
        <v>8</v>
      </c>
      <c r="E9" s="7">
        <v>600</v>
      </c>
      <c r="F9" s="2"/>
      <c r="G9" s="2"/>
      <c r="H9" s="2"/>
      <c r="I9" s="2"/>
      <c r="J9" s="2"/>
      <c r="K9" s="2"/>
      <c r="L9" s="2"/>
      <c r="M9" s="2"/>
      <c r="N9" s="2"/>
    </row>
    <row r="10" spans="1:14" ht="15.75" thickTop="1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5.75" thickBot="1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6.5" thickTop="1" thickBot="1">
      <c r="B12" s="28" t="s">
        <v>10</v>
      </c>
      <c r="C12" s="29" t="s">
        <v>11</v>
      </c>
      <c r="D12" s="2"/>
      <c r="E12" s="2"/>
      <c r="F12" s="2"/>
      <c r="G12" s="2"/>
      <c r="H12" s="2"/>
      <c r="I12" s="2"/>
      <c r="J12" s="2"/>
      <c r="K12" s="2"/>
    </row>
    <row r="13" spans="1:14" ht="15.75" thickTop="1">
      <c r="B13" s="22">
        <v>500</v>
      </c>
      <c r="C13" s="10">
        <f>$B$4*B6/($B$4+$B$5*$E$8+$B$7*dx*$E$7*B6)</f>
        <v>0.29136499920540715</v>
      </c>
    </row>
    <row r="14" spans="1:14" ht="15">
      <c r="B14" s="23">
        <v>1500</v>
      </c>
      <c r="C14" s="12">
        <f>$B$4*C13/($B$4+$B$5*$E$8+$B$7*dx*$E$7*C13)</f>
        <v>0.28297859879252452</v>
      </c>
    </row>
    <row r="15" spans="1:14" ht="15">
      <c r="B15" s="23">
        <v>2500</v>
      </c>
      <c r="C15" s="12">
        <f>$B$4*C14/($B$4+$B$5*$E$8+$B$7*dx*$E$7*C14)</f>
        <v>0.27483363840191521</v>
      </c>
    </row>
    <row r="16" spans="1:14" ht="15">
      <c r="B16" s="23">
        <v>3500</v>
      </c>
      <c r="C16" s="12">
        <f>$B$4*C15/($B$4+$B$5*$E$8+$B$7*dx*$E$7*C15)</f>
        <v>0.2669231640928284</v>
      </c>
    </row>
    <row r="17" spans="1:14" ht="15">
      <c r="B17" s="23">
        <v>4500</v>
      </c>
      <c r="C17" s="12">
        <f>$B$4*C16/($B$4+$B$5*$E$8+$B$7*dx*$E$7*C16)</f>
        <v>0.2592404223822935</v>
      </c>
    </row>
    <row r="18" spans="1:14" ht="15" customHeight="1">
      <c r="B18" s="23">
        <v>5500</v>
      </c>
      <c r="C18" s="12">
        <f>$B$4*C17/($B$4+$B$5*$E$8+$B$7*dx*$E$7*C17)</f>
        <v>0.25177885445693421</v>
      </c>
      <c r="E18" s="38" t="s">
        <v>15</v>
      </c>
      <c r="F18" s="38"/>
      <c r="G18" s="38"/>
      <c r="H18" s="38"/>
    </row>
    <row r="19" spans="1:14" ht="15">
      <c r="B19" s="23">
        <v>6500</v>
      </c>
      <c r="C19" s="12">
        <f>$B$4*C18/($B$4+$B$5*$E$8+$B$7*dx*$E$7*C18)</f>
        <v>0.24453209055246489</v>
      </c>
      <c r="E19" s="38"/>
      <c r="F19" s="38"/>
      <c r="G19" s="38"/>
      <c r="H19" s="38"/>
    </row>
    <row r="20" spans="1:14" ht="15">
      <c r="B20" s="23">
        <v>7500</v>
      </c>
      <c r="C20" s="12">
        <f>$B$4*C19/($B$4+$B$5*$E$8+$B$7*dx*$E$7*C19)</f>
        <v>0.23749394449598052</v>
      </c>
      <c r="E20" s="39"/>
      <c r="F20" s="39"/>
      <c r="G20" s="39"/>
      <c r="H20" s="39"/>
    </row>
    <row r="21" spans="1:14" ht="15">
      <c r="B21" s="23">
        <v>8500</v>
      </c>
      <c r="C21" s="12">
        <f>$B$4*C20/($B$4+$B$5*$E$8+$B$7*dx*$E$7*C20)</f>
        <v>0.23065840840629578</v>
      </c>
    </row>
    <row r="22" spans="1:14" ht="15">
      <c r="B22" s="23">
        <v>9500</v>
      </c>
      <c r="C22" s="24">
        <f>$B$4*C21/($B$4+$B$5*$E$8+$B$7*dx*$E$7*C21)</f>
        <v>0.22401964754772824</v>
      </c>
    </row>
    <row r="23" spans="1:14" ht="15">
      <c r="B23" s="23">
        <v>10500</v>
      </c>
      <c r="C23" s="12">
        <f>$B$4*C22/($B$4+$B$5*$E$8+$B$7*dx*$E$7*C22)</f>
        <v>0.2175719953328574</v>
      </c>
    </row>
    <row r="24" spans="1:14" ht="15">
      <c r="B24" s="23">
        <v>11500</v>
      </c>
      <c r="C24" s="12">
        <f>$B$4*C23/($B$4+$B$5*$E$8+$B$7*dx*$E$7*C23)</f>
        <v>0.21130994846992154</v>
      </c>
      <c r="L24" s="2"/>
      <c r="M24" s="2"/>
      <c r="N24" s="2"/>
    </row>
    <row r="25" spans="1:14" ht="15">
      <c r="B25" s="23">
        <v>12500</v>
      </c>
      <c r="C25" s="12">
        <f>$B$4*C24/($B$4+$B$5*$E$8+$B$7*dx*$E$7*C24)</f>
        <v>0.20522816225064364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5.75" thickBot="1">
      <c r="B26" s="41">
        <v>13500</v>
      </c>
      <c r="C26" s="42">
        <f>$B$4*C25/($B$4+$B$5*$E$8+$B$7*dx*$E$7*C25)</f>
        <v>0.19932144597439977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5.75" thickTop="1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5.75" thickBot="1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thickTop="1" thickBot="1">
      <c r="A29" s="4"/>
      <c r="B29" s="31" t="s">
        <v>10</v>
      </c>
      <c r="C29" s="32"/>
      <c r="D29" s="32"/>
      <c r="E29" s="32"/>
      <c r="F29" s="32"/>
      <c r="G29" s="32"/>
      <c r="H29" s="32"/>
      <c r="I29" s="32"/>
      <c r="J29" s="32"/>
      <c r="K29" s="33"/>
      <c r="L29" s="2"/>
      <c r="M29" s="2"/>
      <c r="N29" s="2"/>
    </row>
    <row r="30" spans="1:14" ht="16.5" thickTop="1" thickBot="1">
      <c r="A30" s="30" t="s">
        <v>12</v>
      </c>
      <c r="B30" s="36">
        <v>500</v>
      </c>
      <c r="C30" s="36">
        <v>1500</v>
      </c>
      <c r="D30" s="36">
        <v>2500</v>
      </c>
      <c r="E30" s="36">
        <v>3500</v>
      </c>
      <c r="F30" s="36">
        <v>4500</v>
      </c>
      <c r="G30" s="36">
        <v>5500</v>
      </c>
      <c r="H30" s="36">
        <v>6500</v>
      </c>
      <c r="I30" s="36">
        <v>7500</v>
      </c>
      <c r="J30" s="36">
        <v>8500</v>
      </c>
      <c r="K30" s="37">
        <v>9500</v>
      </c>
      <c r="L30" s="2"/>
      <c r="M30" s="2"/>
      <c r="N30" s="2"/>
    </row>
    <row r="31" spans="1:14" ht="15.75" thickTop="1">
      <c r="A31" s="34">
        <v>0</v>
      </c>
      <c r="B31" s="8">
        <f>C13</f>
        <v>0.29136499920540715</v>
      </c>
      <c r="C31" s="9">
        <f>C14</f>
        <v>0.28297859879252452</v>
      </c>
      <c r="D31" s="9">
        <f>C15</f>
        <v>0.27483363840191521</v>
      </c>
      <c r="E31" s="9">
        <f>C16</f>
        <v>0.2669231640928284</v>
      </c>
      <c r="F31" s="9">
        <f>C17</f>
        <v>0.2592404223822935</v>
      </c>
      <c r="G31" s="9">
        <f>C18</f>
        <v>0.25177885445693421</v>
      </c>
      <c r="H31" s="9">
        <f>C19</f>
        <v>0.24453209055246489</v>
      </c>
      <c r="I31" s="9">
        <f>C20</f>
        <v>0.23749394449598052</v>
      </c>
      <c r="J31" s="9">
        <f>C21</f>
        <v>0.23065840840629578</v>
      </c>
      <c r="K31" s="10">
        <f>C22</f>
        <v>0.22401964754772824</v>
      </c>
      <c r="L31" s="2"/>
      <c r="M31" s="2"/>
      <c r="N31" s="2"/>
    </row>
    <row r="32" spans="1:14" ht="15">
      <c r="A32" s="34">
        <v>600</v>
      </c>
      <c r="B32" s="11">
        <f>B31+dt*((w+$B$4*$B$6-$B$4*B31)/$E$8-$B$5*B31-$B$7*$E$5*B31/$E$8)</f>
        <v>0.36775985709317532</v>
      </c>
      <c r="C32" s="3">
        <f>C31+dt*(($B$4*B32-$B$4*C31)/$E$8-$B$5*C31-$B$7*$E$5*C31/$E$8)</f>
        <v>0.3008843255219012</v>
      </c>
      <c r="D32" s="3">
        <f>D31+dt*(($B$4*C32-$B$4*D31)/$E$8-$B$5*D31-$B$7*$E$5*D31/$E$8)</f>
        <v>0.2790307773496547</v>
      </c>
      <c r="E32" s="3">
        <f>E31+dt*(($B$4*D32-$B$4*E31)/$E$8-$B$5*E31-$B$7*$E$5*E31/$E$8)</f>
        <v>0.26790728803581809</v>
      </c>
      <c r="F32" s="3">
        <f>F31+dt*(($B$4*E32-$B$4*F31)/$E$8-$B$5*F31-$B$7*$E$5*F31/$E$8)</f>
        <v>0.25947146338946681</v>
      </c>
      <c r="G32" s="3">
        <f>G31+dt*(($B$4*F32-$B$4*G31)/$E$8-$B$5*G31-$B$7*$E$5*G31/$E$8)</f>
        <v>0.2518333676395863</v>
      </c>
      <c r="H32" s="3">
        <f>H31+dt*(($B$4*G32-$B$4*H31)/$E$8-$B$5*H31-$B$7*$E$5*H31/$E$8)</f>
        <v>0.24454520894453677</v>
      </c>
      <c r="I32" s="3">
        <f>I31+dt*(($B$4*H32-$B$4*I31)/$E$8-$B$5*I31-$B$7*$E$5*I31/$E$8)</f>
        <v>0.23749734146605922</v>
      </c>
      <c r="J32" s="3">
        <f>J31+dt*(($B$4*I32-$B$4*J31)/$E$8-$B$5*J31-$B$7*$E$5*J31/$E$8)</f>
        <v>0.23065950859396631</v>
      </c>
      <c r="K32" s="12">
        <f>K31+dt*(($B$4*J32-$B$4*K31)/$E$8-$B$5*K31-$B$7*$E$5*K31/$E$8)</f>
        <v>0.22402019216305658</v>
      </c>
    </row>
    <row r="33" spans="1:17" ht="15">
      <c r="A33" s="34">
        <v>1200</v>
      </c>
      <c r="B33" s="11">
        <f>B32+dt*((w+$B$4*$B$6-$B$4*B32)/$E$8-$B$5*B32-$B$7*$E$5*B32/$E$8)</f>
        <v>0.42571892596187871</v>
      </c>
      <c r="C33" s="3">
        <f>C32+dt*(($B$4*B33-$B$4*C32)/$E$8-$B$5*C32-$B$7*$E$5*C32/$E$8)</f>
        <v>0.32805332653817815</v>
      </c>
      <c r="D33" s="3">
        <f>D32+dt*(($B$4*C33-$B$4*D32)/$E$8-$B$5*D32-$B$7*$E$5*D32/$E$8)</f>
        <v>0.28858286709711567</v>
      </c>
      <c r="E33" s="3">
        <f>E32+dt*(($B$4*D33-$B$4*E32)/$E$8-$B$5*E32-$B$7*$E$5*E32/$E$8)</f>
        <v>0.27089271991917802</v>
      </c>
      <c r="F33" s="3">
        <f>F32+dt*(($B$4*E33-$B$4*F32)/$E$8-$B$5*F32-$B$7*$E$5*F32/$E$8)</f>
        <v>0.26034646839171155</v>
      </c>
      <c r="G33" s="3">
        <f>G32+dt*(($B$4*F33-$B$4*G32)/$E$8-$B$5*G32-$B$7*$E$5*G32/$E$8)</f>
        <v>0.25207980743707875</v>
      </c>
      <c r="H33" s="3">
        <f>H32+dt*(($B$4*G33-$B$4*H32)/$E$8-$B$5*H32-$B$7*$E$5*H32/$E$8)</f>
        <v>0.24461292162593137</v>
      </c>
      <c r="I33" s="3">
        <f>I32+dt*(($B$4*H33-$B$4*I32)/$E$8-$B$5*I32-$B$7*$E$5*I32/$E$8)</f>
        <v>0.23751578902969489</v>
      </c>
      <c r="J33" s="3">
        <f>J32+dt*(($B$4*I33-$B$4*J32)/$E$8-$B$5*J32-$B$7*$E$5*J32/$E$8)</f>
        <v>0.23066466698360638</v>
      </c>
      <c r="K33" s="12">
        <f>K32+dt*(($B$4*J33-$B$4*K32)/$E$8-$B$5*K32-$B$7*$E$5*K32/$E$8)</f>
        <v>0.22402181436323082</v>
      </c>
    </row>
    <row r="34" spans="1:17" ht="15">
      <c r="A34" s="34">
        <v>1800</v>
      </c>
      <c r="B34" s="11">
        <f>B33+dt*((w+$B$4*$B$6-$B$4*B33)/$E$8-$B$5*B33-$B$7*$E$5*B33/$E$8)</f>
        <v>0.46969117431741841</v>
      </c>
      <c r="C34" s="3">
        <f>C33+dt*(($B$4*B34-$B$4*C33)/$E$8-$B$5*C33-$B$7*$E$5*C33/$E$8)</f>
        <v>0.35897196431785716</v>
      </c>
      <c r="D34" s="3">
        <f>D33+dt*(($B$4*C34-$B$4*D33)/$E$8-$B$5*D33-$B$7*$E$5*D33/$E$8)</f>
        <v>0.30307647028903639</v>
      </c>
      <c r="E34" s="3">
        <f>E33+dt*(($B$4*D34-$B$4*E33)/$E$8-$B$5*E33-$B$7*$E$5*E33/$E$8)</f>
        <v>0.27655468106400555</v>
      </c>
      <c r="F34" s="3">
        <f>F33+dt*(($B$4*E34-$B$4*F33)/$E$8-$B$5*F33-$B$7*$E$5*F33/$E$8)</f>
        <v>0.26233735386663859</v>
      </c>
      <c r="G34" s="3">
        <f>G33+dt*(($B$4*F34-$B$4*G33)/$E$8-$B$5*G33-$B$7*$E$5*G33/$E$8)</f>
        <v>0.25273339542303191</v>
      </c>
      <c r="H34" s="3">
        <f>H33+dt*(($B$4*G34-$B$4*H33)/$E$8-$B$5*H33-$B$7*$E$5*H33/$E$8)</f>
        <v>0.24481748032455908</v>
      </c>
      <c r="I34" s="3">
        <f>I33+dt*(($B$4*H34-$B$4*I33)/$E$8-$B$5*I33-$B$7*$E$5*I33/$E$8)</f>
        <v>0.23757772882879755</v>
      </c>
      <c r="J34" s="3">
        <f>J33+dt*(($B$4*I34-$B$4*J33)/$E$8-$B$5*J33-$B$7*$E$5*J33/$E$8)</f>
        <v>0.23068309786060767</v>
      </c>
      <c r="K34" s="12">
        <f>K33+dt*(($B$4*J34-$B$4*K33)/$E$8-$B$5*K33-$B$7*$E$5*K33/$E$8)</f>
        <v>0.22402736488109529</v>
      </c>
    </row>
    <row r="35" spans="1:17" ht="15">
      <c r="A35" s="34">
        <v>2400</v>
      </c>
      <c r="B35" s="11">
        <f>B34+dt*((w+$B$4*$B$6-$B$4*B34)/$E$8-$B$5*B34-$B$7*$E$5*B34/$E$8)</f>
        <v>0.50305193499184231</v>
      </c>
      <c r="C35" s="3">
        <f>C34+dt*(($B$4*B35-$B$4*C34)/$E$8-$B$5*C34-$B$7*$E$5*C34/$E$8)</f>
        <v>0.3902482690142855</v>
      </c>
      <c r="D35" s="3">
        <f>D34+dt*(($B$4*C35-$B$4*D34)/$E$8-$B$5*D34-$B$7*$E$5*D34/$E$8)</f>
        <v>0.32140291836763552</v>
      </c>
      <c r="E35" s="3">
        <f>E34+dt*(($B$4*D35-$B$4*E34)/$E$8-$B$5*E34-$B$7*$E$5*E34/$E$8)</f>
        <v>0.28514559932672484</v>
      </c>
      <c r="F35" s="3">
        <f>F34+dt*(($B$4*E35-$B$4*F34)/$E$8-$B$5*F34-$B$7*$E$5*F34/$E$8)</f>
        <v>0.26586131580356565</v>
      </c>
      <c r="G35" s="3">
        <f>G34+dt*(($B$4*F35-$B$4*G34)/$E$8-$B$5*G34-$B$7*$E$5*G34/$E$8)</f>
        <v>0.25405519692305972</v>
      </c>
      <c r="H35" s="3">
        <f>H34+dt*(($B$4*G35-$B$4*H34)/$E$8-$B$5*H34-$B$7*$E$5*H34/$E$8)</f>
        <v>0.24528247553751134</v>
      </c>
      <c r="I35" s="3">
        <f>I34+dt*(($B$4*H35-$B$4*I34)/$E$8-$B$5*I34-$B$7*$E$5*I34/$E$8)</f>
        <v>0.2377337057860682</v>
      </c>
      <c r="J35" s="3">
        <f>J34+dt*(($B$4*I35-$B$4*J34)/$E$8-$B$5*J34-$B$7*$E$5*J34/$E$8)</f>
        <v>0.23073363851169715</v>
      </c>
      <c r="K35" s="12">
        <f>K34+dt*(($B$4*J35-$B$4*K34)/$E$8-$B$5*K34-$B$7*$E$5*K34/$E$8)</f>
        <v>0.22404342154822751</v>
      </c>
    </row>
    <row r="36" spans="1:17" ht="15.75" thickBot="1">
      <c r="A36" s="35">
        <v>3000</v>
      </c>
      <c r="B36" s="13">
        <f>B35+dt*((w+$B$4*$B$6-$B$4*B35)/$E$8-$B$5*B35-$B$7*$E$5*B35/$E$8)</f>
        <v>0.52836199746073065</v>
      </c>
      <c r="C36" s="14">
        <f>C35+dt*(($B$4*B36-$B$4*C35)/$E$8-$B$5*C35-$B$7*$E$5*C35/$E$8)</f>
        <v>0.41990902157152632</v>
      </c>
      <c r="D36" s="14">
        <f>D35+dt*(($B$4*C36-$B$4*D35)/$E$8-$B$5*D35-$B$7*$E$5*D35/$E$8)</f>
        <v>0.34225861030307603</v>
      </c>
      <c r="E36" s="14">
        <f>E35+dt*(($B$4*D36-$B$4*E35)/$E$8-$B$5*E35-$B$7*$E$5*E35/$E$8)</f>
        <v>0.29655145075440759</v>
      </c>
      <c r="F36" s="14">
        <f>F35+dt*(($B$4*E36-$B$4*F35)/$E$8-$B$5*F35-$B$7*$E$5*F35/$E$8)</f>
        <v>0.2712081467635567</v>
      </c>
      <c r="G36" s="14">
        <f>G35+dt*(($B$4*F36-$B$4*G35)/$E$8-$B$5*G35-$B$7*$E$5*G35/$E$8)</f>
        <v>0.25631119733889779</v>
      </c>
      <c r="H36" s="14">
        <f>H35+dt*(($B$4*G36-$B$4*H35)/$E$8-$B$5*H35-$B$7*$E$5*H35/$E$8)</f>
        <v>0.24616401371812829</v>
      </c>
      <c r="I36" s="14">
        <f>I35+dt*(($B$4*H36-$B$4*I35)/$E$8-$B$5*I35-$B$7*$E$5*I35/$E$8)</f>
        <v>0.23805865511133831</v>
      </c>
      <c r="J36" s="14">
        <f>J35+dt*(($B$4*I36-$B$4*J35)/$E$8-$B$5*J35-$B$7*$E$5*J35/$E$8)</f>
        <v>0.23084814352448166</v>
      </c>
      <c r="K36" s="15">
        <f>K35+dt*(($B$4*J36-$B$4*K35)/$E$8-$B$5*K35-$B$7*$E$5*K35/$E$8)</f>
        <v>0.22408244083070158</v>
      </c>
    </row>
    <row r="37" spans="1:17" ht="13.5" thickTop="1"/>
    <row r="38" spans="1:17" ht="12.75" customHeight="1">
      <c r="A38" s="38" t="s">
        <v>16</v>
      </c>
      <c r="B38" s="38"/>
      <c r="C38" s="38"/>
      <c r="D38" s="38"/>
      <c r="E38" s="38"/>
      <c r="F38" s="38"/>
      <c r="G38" s="38"/>
    </row>
    <row r="39" spans="1:17" ht="12.75" customHeight="1">
      <c r="A39" s="38"/>
      <c r="B39" s="38"/>
      <c r="C39" s="38"/>
      <c r="D39" s="38"/>
      <c r="E39" s="38"/>
      <c r="F39" s="38"/>
      <c r="G39" s="38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38"/>
      <c r="B40" s="38"/>
      <c r="C40" s="38"/>
      <c r="D40" s="38"/>
      <c r="E40" s="38"/>
      <c r="F40" s="38"/>
      <c r="G40" s="38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H48" s="1"/>
      <c r="I48" s="1"/>
      <c r="J48" s="1"/>
      <c r="K48" s="1"/>
      <c r="L48" s="1"/>
      <c r="M48" s="1"/>
      <c r="N48" s="1"/>
      <c r="O48" s="1"/>
      <c r="P48" s="1"/>
      <c r="Q48" s="1"/>
    </row>
  </sheetData>
  <mergeCells count="3">
    <mergeCell ref="B29:K29"/>
    <mergeCell ref="E18:H19"/>
    <mergeCell ref="A38:G40"/>
  </mergeCells>
  <phoneticPr fontId="0" type="noConversion"/>
  <pageMargins left="0.98425196850393704" right="0.19685039370078741" top="0.19685039370078741" bottom="0.19685039370078741" header="0" footer="0.19685039370078741"/>
  <pageSetup paperSize="9" scale="85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alfa</vt:lpstr>
      <vt:lpstr>D</vt:lpstr>
      <vt:lpstr>dt</vt:lpstr>
      <vt:lpstr>dx</vt:lpstr>
      <vt:lpstr>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</dc:creator>
  <cp:lastModifiedBy>Aca</cp:lastModifiedBy>
  <cp:lastPrinted>2009-05-24T18:14:17Z</cp:lastPrinted>
  <dcterms:created xsi:type="dcterms:W3CDTF">2009-05-20T16:11:16Z</dcterms:created>
  <dcterms:modified xsi:type="dcterms:W3CDTF">2009-05-24T18:15:02Z</dcterms:modified>
</cp:coreProperties>
</file>